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copo\Desktop\SSC\Examiners fees and expenses\New Fomrs and guidance\"/>
    </mc:Choice>
  </mc:AlternateContent>
  <bookViews>
    <workbookView xWindow="0" yWindow="0" windowWidth="23016" windowHeight="85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8" i="1" l="1"/>
  <c r="C19" i="1" s="1"/>
  <c r="B13" i="1" l="1"/>
  <c r="B12" i="1"/>
  <c r="B11" i="1"/>
  <c r="H36" i="1"/>
  <c r="F23" i="1" l="1"/>
  <c r="F22" i="1"/>
  <c r="C21" i="1" l="1"/>
</calcChain>
</file>

<file path=xl/comments1.xml><?xml version="1.0" encoding="utf-8"?>
<comments xmlns="http://schemas.openxmlformats.org/spreadsheetml/2006/main">
  <authors>
    <author>Jacopo Chiaro Benincasa</author>
  </authors>
  <commentList>
    <comment ref="B7" authorId="0" shapeId="0">
      <text>
        <r>
          <rPr>
            <sz val="9"/>
            <color indexed="81"/>
            <rFont val="Tahoma"/>
            <family val="2"/>
          </rPr>
          <t xml:space="preserve">Please note </t>
        </r>
        <r>
          <rPr>
            <b/>
            <sz val="9"/>
            <color indexed="81"/>
            <rFont val="Tahoma"/>
            <family val="2"/>
          </rPr>
          <t>External Examiners</t>
        </r>
        <r>
          <rPr>
            <sz val="9"/>
            <color indexed="81"/>
            <rFont val="Tahoma"/>
            <family val="2"/>
          </rPr>
          <t xml:space="preserve"> are not normally expected to carry out marking of assessed work, therefore the calculator does not allow you to calculate hours related to marking.
Please write to FeeandExpenseClaims@admin.cam.ac.uk if you need to claim marking by external examiners
</t>
        </r>
      </text>
    </comment>
    <comment ref="B9" authorId="0" shapeId="0">
      <text>
        <r>
          <rPr>
            <sz val="9"/>
            <color indexed="81"/>
            <rFont val="Tahoma"/>
            <family val="2"/>
          </rPr>
          <t xml:space="preserve">Where examiners/assessors examine for </t>
        </r>
        <r>
          <rPr>
            <b/>
            <sz val="9"/>
            <color indexed="81"/>
            <rFont val="Tahoma"/>
            <family val="2"/>
          </rPr>
          <t>more than one exam part</t>
        </r>
        <r>
          <rPr>
            <sz val="9"/>
            <color indexed="81"/>
            <rFont val="Tahoma"/>
            <family val="2"/>
          </rPr>
          <t>, preparation time is normally paid once only, unless preparation time was actually spent on each exam part</t>
        </r>
      </text>
    </comment>
    <comment ref="B15" authorId="0" shapeId="0">
      <text>
        <r>
          <rPr>
            <sz val="9"/>
            <color indexed="81"/>
            <rFont val="Tahoma"/>
            <family val="2"/>
          </rPr>
          <t>If the actual hours worked are more or less than the calculated hours in cell C17, add or subtract the difference in cell C15.
For example:
- actual hours worked are 20, while calculated hours are 15 &gt; hours adjustment is +5
- actual hours worked are 20, while calculated hours are 25 &gt; hours adjustment is -5</t>
        </r>
      </text>
    </comment>
  </commentList>
</comments>
</file>

<file path=xl/sharedStrings.xml><?xml version="1.0" encoding="utf-8"?>
<sst xmlns="http://schemas.openxmlformats.org/spreadsheetml/2006/main" count="60" uniqueCount="40">
  <si>
    <t>TYPE OF EXAMINER</t>
  </si>
  <si>
    <t>External Examiner</t>
  </si>
  <si>
    <t>Examiner responsible for setting a paper</t>
  </si>
  <si>
    <t>Examiner not responsible for setting a paper</t>
  </si>
  <si>
    <t>Assessor</t>
  </si>
  <si>
    <t>Coursework</t>
  </si>
  <si>
    <t>HOURS ADJUSTMENT</t>
  </si>
  <si>
    <t>TOTAL HOURS WORKED</t>
  </si>
  <si>
    <t>PREPARATION TIME</t>
  </si>
  <si>
    <t>FEE</t>
  </si>
  <si>
    <t>HOURLY RATE</t>
  </si>
  <si>
    <t>Internal Examiner/Assessor</t>
  </si>
  <si>
    <t>HOLIDAY PAY</t>
  </si>
  <si>
    <t>TYPE OF COURSE</t>
  </si>
  <si>
    <t>Undergraduate</t>
  </si>
  <si>
    <t>Postgraduate taught</t>
  </si>
  <si>
    <t>EXPENSES</t>
  </si>
  <si>
    <t>TOTAL PAYMENT</t>
  </si>
  <si>
    <t>CATEGORY OF ASSESSMENT</t>
  </si>
  <si>
    <t>MAXIMUM WORD COUNT</t>
  </si>
  <si>
    <t>Practical, oral presentations, etc.</t>
  </si>
  <si>
    <t>NUMBER OF DISSERTATIONS, THESIS, ETC.</t>
  </si>
  <si>
    <t>FIELD 1</t>
  </si>
  <si>
    <t>FIELD 2</t>
  </si>
  <si>
    <t>FIELD 3</t>
  </si>
  <si>
    <t>EM1 - text dense</t>
  </si>
  <si>
    <t>EM2 - hybrid</t>
  </si>
  <si>
    <t>EM3 - simple</t>
  </si>
  <si>
    <t>WITH THE ONLY EXCEPTION OF ASSOCIATE LECTURERS, TEACHING OFFICERS ARE NOT ELIGIBLE TO RECEIVE PAYMENT FOR EXAMINING DUTIES RELATED TO UNDERGRADUATE AND POSTGRADUATE TAUGHT COURSES</t>
  </si>
  <si>
    <t>Yes</t>
  </si>
  <si>
    <t>No</t>
  </si>
  <si>
    <t>TIME WAS SPENT ON PREPARATION AND THIS IS THE FIRST TIME IT IS BEING CLAIMED FOR THIS COURSE AND ACADEMIC YEAR</t>
  </si>
  <si>
    <t>(For the purpose of examiner payments, teaching officers are those staff whose employment contract includes examining duties)</t>
  </si>
  <si>
    <t>TIME TAKEN PER EXAMINED HOURS OR WORDCOUNT</t>
  </si>
  <si>
    <t>PERCENTAGE MARKED (100% = 1)</t>
  </si>
  <si>
    <t>LENGTH OF SCRIPTS/EXAMS/ESSAYS (HOURS)</t>
  </si>
  <si>
    <t>NUMBER OF SCRIPTS/EXAMS/ESSAYS</t>
  </si>
  <si>
    <t>PERIOD OF EXAMINATION</t>
  </si>
  <si>
    <t>Feb 23 to Jul 23</t>
  </si>
  <si>
    <t>Aug 23 onwards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</si>
</sst>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Fill="1" applyBorder="1"/>
    <xf numFmtId="0" fontId="0" fillId="2" borderId="1" xfId="0" applyFill="1" applyBorder="1"/>
    <xf numFmtId="0" fontId="0" fillId="3" borderId="1" xfId="0" applyFill="1" applyBorder="1"/>
    <xf numFmtId="0" fontId="2" fillId="0" borderId="0" xfId="0" applyFont="1"/>
    <xf numFmtId="0" fontId="3" fillId="0" borderId="0" xfId="0" applyFont="1"/>
    <xf numFmtId="0" fontId="0" fillId="2" borderId="1" xfId="0" applyFill="1" applyBorder="1" applyAlignment="1">
      <alignment wrapText="1"/>
    </xf>
    <xf numFmtId="0" fontId="0" fillId="4" borderId="1" xfId="0" applyFill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164" fontId="0" fillId="4" borderId="1" xfId="0" applyNumberFormat="1" applyFill="1" applyBorder="1" applyAlignment="1" applyProtection="1">
      <alignment horizontal="left"/>
      <protection locked="0"/>
    </xf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20"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7" tint="0.7999816888943144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4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37"/>
  <sheetViews>
    <sheetView showZeros="0" tabSelected="1" workbookViewId="0">
      <selection activeCell="I15" sqref="I15"/>
    </sheetView>
  </sheetViews>
  <sheetFormatPr defaultRowHeight="14.4" x14ac:dyDescent="0.3"/>
  <cols>
    <col min="1" max="1" width="1.88671875" customWidth="1"/>
    <col min="2" max="2" width="55" customWidth="1"/>
    <col min="3" max="3" width="37.44140625" bestFit="1" customWidth="1"/>
    <col min="4" max="4" width="8.88671875" customWidth="1"/>
    <col min="5" max="5" width="51.33203125" hidden="1" customWidth="1"/>
    <col min="6" max="6" width="51.6640625" hidden="1" customWidth="1"/>
    <col min="7" max="7" width="51.44140625" hidden="1" customWidth="1"/>
    <col min="8" max="8" width="51.6640625" hidden="1" customWidth="1"/>
    <col min="9" max="9" width="41.44140625" customWidth="1"/>
    <col min="10" max="10" width="45.88671875" customWidth="1"/>
  </cols>
  <sheetData>
    <row r="1" spans="2:6" ht="12" customHeight="1" x14ac:dyDescent="0.3"/>
    <row r="2" spans="2:6" ht="12" customHeight="1" x14ac:dyDescent="0.3">
      <c r="B2" s="8" t="s">
        <v>28</v>
      </c>
    </row>
    <row r="3" spans="2:6" ht="12" customHeight="1" x14ac:dyDescent="0.3">
      <c r="B3" s="9" t="s">
        <v>32</v>
      </c>
    </row>
    <row r="4" spans="2:6" ht="12" customHeight="1" x14ac:dyDescent="0.3">
      <c r="B4" s="8"/>
    </row>
    <row r="5" spans="2:6" ht="12" customHeight="1" x14ac:dyDescent="0.3"/>
    <row r="6" spans="2:6" x14ac:dyDescent="0.3">
      <c r="B6" s="6" t="s">
        <v>13</v>
      </c>
      <c r="C6" s="11"/>
      <c r="E6" s="2" t="s">
        <v>13</v>
      </c>
      <c r="F6" s="2" t="s">
        <v>8</v>
      </c>
    </row>
    <row r="7" spans="2:6" x14ac:dyDescent="0.3">
      <c r="B7" s="6" t="s">
        <v>0</v>
      </c>
      <c r="C7" s="11"/>
      <c r="E7" t="s">
        <v>14</v>
      </c>
      <c r="F7" t="s">
        <v>29</v>
      </c>
    </row>
    <row r="8" spans="2:6" x14ac:dyDescent="0.3">
      <c r="B8" s="6" t="s">
        <v>37</v>
      </c>
      <c r="C8" s="11"/>
      <c r="E8" t="s">
        <v>15</v>
      </c>
      <c r="F8" t="s">
        <v>30</v>
      </c>
    </row>
    <row r="9" spans="2:6" ht="28.8" x14ac:dyDescent="0.3">
      <c r="B9" s="10" t="s">
        <v>31</v>
      </c>
      <c r="C9" s="11"/>
    </row>
    <row r="10" spans="2:6" x14ac:dyDescent="0.3">
      <c r="B10" s="6" t="s">
        <v>18</v>
      </c>
      <c r="C10" s="11"/>
    </row>
    <row r="11" spans="2:6" x14ac:dyDescent="0.3">
      <c r="B11" s="5" t="str">
        <f>IFERROR(VLOOKUP(C10,E33:H37,2,0),"")</f>
        <v/>
      </c>
      <c r="C11" s="12"/>
    </row>
    <row r="12" spans="2:6" x14ac:dyDescent="0.3">
      <c r="B12" t="str">
        <f>IFERROR(VLOOKUP(C10,E33:H37,3,0),"")</f>
        <v/>
      </c>
      <c r="C12" s="13"/>
      <c r="E12" s="2" t="s">
        <v>0</v>
      </c>
      <c r="F12" s="2" t="s">
        <v>8</v>
      </c>
    </row>
    <row r="13" spans="2:6" x14ac:dyDescent="0.3">
      <c r="B13" t="str">
        <f>IFERROR(VLOOKUP(C10,E33:H37,4,0),"")</f>
        <v/>
      </c>
      <c r="C13" s="13"/>
      <c r="E13" t="s">
        <v>1</v>
      </c>
      <c r="F13" s="1">
        <v>29.2</v>
      </c>
    </row>
    <row r="14" spans="2:6" x14ac:dyDescent="0.3">
      <c r="E14" t="s">
        <v>2</v>
      </c>
      <c r="F14" s="1">
        <v>14.6</v>
      </c>
    </row>
    <row r="15" spans="2:6" x14ac:dyDescent="0.3">
      <c r="B15" s="6" t="s">
        <v>6</v>
      </c>
      <c r="C15" s="14"/>
      <c r="E15" t="s">
        <v>3</v>
      </c>
      <c r="F15" s="1">
        <v>7.3</v>
      </c>
    </row>
    <row r="16" spans="2:6" x14ac:dyDescent="0.3">
      <c r="C16" s="1"/>
      <c r="E16" t="s">
        <v>4</v>
      </c>
      <c r="F16" s="1">
        <v>3.65</v>
      </c>
    </row>
    <row r="17" spans="2:8" x14ac:dyDescent="0.3">
      <c r="B17" s="7" t="s">
        <v>7</v>
      </c>
      <c r="C17" s="3" t="str">
        <f>IFERROR(IF(C7="External Examiner",F13+C15,IF(C9="Yes",VLOOKUP(C7,E13:F16,2,0))+VLOOKUP(C10,E20:F24,2,0)*C11*C12*(IF(C10="coursework",1,C13))+C15),"")</f>
        <v/>
      </c>
    </row>
    <row r="18" spans="2:8" x14ac:dyDescent="0.3">
      <c r="B18" s="7" t="s">
        <v>9</v>
      </c>
      <c r="C18" s="4" t="str">
        <f>IFERROR(C17*IF(C7="External Examiner",IF(C8="Feb 23 to Jul 23",F28,G28),IF(C8="Feb 23 to Jul 23",F29,G29)),"")</f>
        <v/>
      </c>
      <c r="F18" s="18" t="s">
        <v>33</v>
      </c>
    </row>
    <row r="19" spans="2:8" x14ac:dyDescent="0.3">
      <c r="B19" s="7" t="s">
        <v>12</v>
      </c>
      <c r="C19" s="4" t="str">
        <f>IFERROR(IF(AND(C6="Undergraduate",C7&lt;&gt;"external examiner"),C18*0.1207,""),"")</f>
        <v/>
      </c>
      <c r="E19" s="2" t="s">
        <v>18</v>
      </c>
      <c r="F19" s="18"/>
    </row>
    <row r="20" spans="2:8" x14ac:dyDescent="0.3">
      <c r="B20" s="7" t="s">
        <v>16</v>
      </c>
      <c r="C20" s="15"/>
      <c r="E20" t="s">
        <v>25</v>
      </c>
      <c r="F20" s="1">
        <v>0.25</v>
      </c>
    </row>
    <row r="21" spans="2:8" x14ac:dyDescent="0.3">
      <c r="B21" s="7" t="s">
        <v>17</v>
      </c>
      <c r="C21" s="4" t="str">
        <f>IF(C17="","",SUM(C18:C20))</f>
        <v/>
      </c>
      <c r="E21" t="s">
        <v>26</v>
      </c>
      <c r="F21" s="1">
        <v>0.125</v>
      </c>
    </row>
    <row r="22" spans="2:8" x14ac:dyDescent="0.3">
      <c r="E22" t="s">
        <v>27</v>
      </c>
      <c r="F22" s="1">
        <f>1/12</f>
        <v>8.3333333333333329E-2</v>
      </c>
    </row>
    <row r="23" spans="2:8" x14ac:dyDescent="0.3">
      <c r="E23" t="s">
        <v>5</v>
      </c>
      <c r="F23" s="1">
        <f>1/8000</f>
        <v>1.25E-4</v>
      </c>
    </row>
    <row r="24" spans="2:8" x14ac:dyDescent="0.3">
      <c r="E24" t="s">
        <v>20</v>
      </c>
      <c r="F24" s="1">
        <v>1.25</v>
      </c>
    </row>
    <row r="25" spans="2:8" x14ac:dyDescent="0.3">
      <c r="C25" s="16"/>
      <c r="F25" s="1"/>
    </row>
    <row r="26" spans="2:8" x14ac:dyDescent="0.3">
      <c r="E26" s="19" t="s">
        <v>10</v>
      </c>
      <c r="F26" s="19"/>
      <c r="G26" s="19"/>
    </row>
    <row r="27" spans="2:8" x14ac:dyDescent="0.3">
      <c r="F27" s="17" t="s">
        <v>38</v>
      </c>
      <c r="G27" s="17" t="s">
        <v>39</v>
      </c>
    </row>
    <row r="28" spans="2:8" x14ac:dyDescent="0.3">
      <c r="E28" t="s">
        <v>1</v>
      </c>
      <c r="F28" s="1">
        <v>23.29</v>
      </c>
      <c r="G28" s="1">
        <v>23.9</v>
      </c>
    </row>
    <row r="29" spans="2:8" x14ac:dyDescent="0.3">
      <c r="E29" t="s">
        <v>11</v>
      </c>
      <c r="F29" s="1">
        <v>20.76</v>
      </c>
      <c r="G29" s="1">
        <v>21.25</v>
      </c>
    </row>
    <row r="32" spans="2:8" x14ac:dyDescent="0.3">
      <c r="E32" s="2" t="s">
        <v>18</v>
      </c>
      <c r="F32" s="2" t="s">
        <v>22</v>
      </c>
      <c r="G32" s="2" t="s">
        <v>23</v>
      </c>
      <c r="H32" s="2" t="s">
        <v>24</v>
      </c>
    </row>
    <row r="33" spans="5:8" x14ac:dyDescent="0.3">
      <c r="E33" t="s">
        <v>25</v>
      </c>
      <c r="F33" t="s">
        <v>35</v>
      </c>
      <c r="G33" t="s">
        <v>36</v>
      </c>
      <c r="H33" t="s">
        <v>34</v>
      </c>
    </row>
    <row r="34" spans="5:8" x14ac:dyDescent="0.3">
      <c r="E34" t="s">
        <v>26</v>
      </c>
      <c r="F34" t="s">
        <v>35</v>
      </c>
      <c r="G34" t="s">
        <v>36</v>
      </c>
      <c r="H34" t="s">
        <v>34</v>
      </c>
    </row>
    <row r="35" spans="5:8" x14ac:dyDescent="0.3">
      <c r="E35" t="s">
        <v>27</v>
      </c>
      <c r="F35" t="s">
        <v>35</v>
      </c>
      <c r="G35" t="s">
        <v>36</v>
      </c>
      <c r="H35" t="s">
        <v>34</v>
      </c>
    </row>
    <row r="36" spans="5:8" x14ac:dyDescent="0.3">
      <c r="E36" t="s">
        <v>5</v>
      </c>
      <c r="F36" t="s">
        <v>19</v>
      </c>
      <c r="G36" t="s">
        <v>21</v>
      </c>
      <c r="H36" t="str">
        <f>""</f>
        <v/>
      </c>
    </row>
    <row r="37" spans="5:8" x14ac:dyDescent="0.3">
      <c r="E37" t="s">
        <v>20</v>
      </c>
      <c r="F37" t="s">
        <v>35</v>
      </c>
      <c r="G37" t="s">
        <v>36</v>
      </c>
      <c r="H37" t="s">
        <v>34</v>
      </c>
    </row>
  </sheetData>
  <sheetProtection algorithmName="SHA-512" hashValue="j8oSXnfn3rS/ZWH3Nj7ReJ29UWzzmtlEy5wtIr5T5HyFATf0c2qGb2qu1w8dnSfpWjz1xyLezY0xkPqLdcJwkQ==" saltValue="hvIwzSekBE345y1Yo6vOmw==" spinCount="100000" sheet="1" objects="1" scenarios="1"/>
  <dataConsolidate/>
  <mergeCells count="2">
    <mergeCell ref="F18:F19"/>
    <mergeCell ref="E26:G26"/>
  </mergeCells>
  <conditionalFormatting sqref="B11">
    <cfRule type="expression" dxfId="19" priority="6">
      <formula>$C$10&lt;&gt;""</formula>
    </cfRule>
  </conditionalFormatting>
  <conditionalFormatting sqref="C11">
    <cfRule type="expression" dxfId="18" priority="5">
      <formula>$C$10&lt;&gt;""</formula>
    </cfRule>
  </conditionalFormatting>
  <conditionalFormatting sqref="B12">
    <cfRule type="expression" dxfId="17" priority="4">
      <formula>$C$10=$E$24</formula>
    </cfRule>
    <cfRule type="expression" dxfId="16" priority="21">
      <formula>$C$10=$E$22</formula>
    </cfRule>
    <cfRule type="expression" dxfId="15" priority="22">
      <formula>$C$10=$E$21</formula>
    </cfRule>
    <cfRule type="expression" dxfId="14" priority="23">
      <formula>$C$10=$E$20</formula>
    </cfRule>
    <cfRule type="expression" dxfId="13" priority="24">
      <formula>$C$10=$E$23</formula>
    </cfRule>
  </conditionalFormatting>
  <conditionalFormatting sqref="C12">
    <cfRule type="expression" dxfId="12" priority="3">
      <formula>$C$10=$E$24</formula>
    </cfRule>
    <cfRule type="expression" dxfId="11" priority="25">
      <formula>$C$10=$E$22</formula>
    </cfRule>
    <cfRule type="expression" dxfId="10" priority="26">
      <formula>$C$10=$E$21</formula>
    </cfRule>
    <cfRule type="expression" dxfId="9" priority="27">
      <formula>$C$10=$E$20</formula>
    </cfRule>
    <cfRule type="expression" dxfId="8" priority="28">
      <formula>$C$10=$E$23</formula>
    </cfRule>
  </conditionalFormatting>
  <conditionalFormatting sqref="B13">
    <cfRule type="expression" dxfId="7" priority="2">
      <formula>$C$10=$E$24</formula>
    </cfRule>
    <cfRule type="expression" dxfId="6" priority="29">
      <formula>$C$10=$E$22</formula>
    </cfRule>
    <cfRule type="expression" dxfId="5" priority="30">
      <formula>$C$10=$E$21</formula>
    </cfRule>
    <cfRule type="expression" dxfId="4" priority="31">
      <formula>$C$10=$E$20</formula>
    </cfRule>
  </conditionalFormatting>
  <conditionalFormatting sqref="C13">
    <cfRule type="expression" dxfId="3" priority="1">
      <formula>$C$10=$E$24</formula>
    </cfRule>
    <cfRule type="expression" dxfId="2" priority="32">
      <formula>$C$10=$E$22</formula>
    </cfRule>
    <cfRule type="expression" dxfId="1" priority="33">
      <formula>$C$10=$E$21</formula>
    </cfRule>
    <cfRule type="expression" dxfId="0" priority="34">
      <formula>$C$10=$E$20</formula>
    </cfRule>
  </conditionalFormatting>
  <dataValidations count="5">
    <dataValidation type="list" allowBlank="1" showInputMessage="1" showErrorMessage="1" sqref="C7">
      <formula1>$E$13:$E$16</formula1>
    </dataValidation>
    <dataValidation type="list" allowBlank="1" showInputMessage="1" showErrorMessage="1" sqref="C10">
      <formula1>$E$20:$E$24</formula1>
    </dataValidation>
    <dataValidation type="list" allowBlank="1" showInputMessage="1" showErrorMessage="1" sqref="C6">
      <formula1>$E$7:$E$8</formula1>
    </dataValidation>
    <dataValidation type="list" allowBlank="1" showInputMessage="1" showErrorMessage="1" sqref="C9">
      <formula1>$F$7:$F$8</formula1>
    </dataValidation>
    <dataValidation type="list" allowBlank="1" showInputMessage="1" showErrorMessage="1" sqref="C8">
      <formula1>$F$27:$G$27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Cambridge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Jacopo Chiaro Benincasa</dc:creator>
  <cp:lastModifiedBy>Jacopo Chiaro Benincasa</cp:lastModifiedBy>
  <dcterms:created xsi:type="dcterms:W3CDTF">2021-12-17T09:38:59Z</dcterms:created>
  <dcterms:modified xsi:type="dcterms:W3CDTF">2023-10-24T15:10:40Z</dcterms:modified>
  <cp:contentStatus/>
</cp:coreProperties>
</file>